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D:\Documenti\0 - COVID-19\"/>
    </mc:Choice>
  </mc:AlternateContent>
  <bookViews>
    <workbookView xWindow="0" yWindow="0" windowWidth="20460" windowHeight="7695" activeTab="1"/>
  </bookViews>
  <sheets>
    <sheet name="INVESTIMENTI" sheetId="1" r:id="rId1"/>
    <sheet name="ORDINARIA" sheetId="2" r:id="rId2"/>
  </sheets>
  <definedNames>
    <definedName name="_xlnm.Print_Titles" localSheetId="0">INVESTIMENTI!$4:$4</definedName>
    <definedName name="_xlnm.Print_Titles" localSheetId="1">ORDINARIA!$1:$1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6" i="2"/>
  <c r="G27" i="2"/>
  <c r="H27" i="2" s="1"/>
  <c r="G25" i="2"/>
  <c r="G24" i="2"/>
  <c r="H24" i="2" s="1"/>
  <c r="F22" i="2"/>
  <c r="G22" i="2" s="1"/>
  <c r="F21" i="2"/>
  <c r="F18" i="2"/>
  <c r="F14" i="2"/>
  <c r="F13" i="2"/>
  <c r="F11" i="2"/>
  <c r="F28" i="2" s="1"/>
  <c r="H25" i="2"/>
  <c r="G26" i="2" l="1"/>
  <c r="H26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H22" i="2"/>
  <c r="G23" i="2"/>
  <c r="H23" i="2" s="1"/>
  <c r="G7" i="2"/>
  <c r="H7" i="2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6" i="1" l="1"/>
  <c r="H6" i="1" s="1"/>
  <c r="G7" i="1"/>
  <c r="H7" i="1" s="1"/>
  <c r="G9" i="2"/>
  <c r="H9" i="2" s="1"/>
  <c r="G10" i="2"/>
  <c r="H10" i="2" s="1"/>
  <c r="G11" i="2"/>
  <c r="H11" i="2" s="1"/>
  <c r="G5" i="1" l="1"/>
  <c r="H5" i="1" s="1"/>
  <c r="H25" i="1" s="1"/>
  <c r="G25" i="1"/>
  <c r="G6" i="2"/>
  <c r="H6" i="2" s="1"/>
  <c r="G5" i="2"/>
  <c r="H5" i="2" s="1"/>
  <c r="G8" i="2"/>
  <c r="H8" i="2" s="1"/>
  <c r="G28" i="2" l="1"/>
  <c r="G4" i="2"/>
  <c r="H4" i="2" s="1"/>
  <c r="H28" i="2" s="1"/>
</calcChain>
</file>

<file path=xl/sharedStrings.xml><?xml version="1.0" encoding="utf-8"?>
<sst xmlns="http://schemas.openxmlformats.org/spreadsheetml/2006/main" count="242" uniqueCount="160">
  <si>
    <t>N. Ordine</t>
  </si>
  <si>
    <t>Data</t>
  </si>
  <si>
    <t>Fornitore</t>
  </si>
  <si>
    <t>Descrizione</t>
  </si>
  <si>
    <t>Presidio</t>
  </si>
  <si>
    <t>Procedura</t>
  </si>
  <si>
    <t>VIDEO SPECIAL SNC</t>
  </si>
  <si>
    <t>PFM SRL</t>
  </si>
  <si>
    <t>RANA SAS</t>
  </si>
  <si>
    <t>CPM TECNOIMPIANTI SRL</t>
  </si>
  <si>
    <t>IVA</t>
  </si>
  <si>
    <t>Gallarate</t>
  </si>
  <si>
    <t>Saronno</t>
  </si>
  <si>
    <t>S.I.T.EL. SNC DI AGAZZI FIORENZO &amp; C.</t>
  </si>
  <si>
    <t>Somma Lombardo</t>
  </si>
  <si>
    <t>TOTALE</t>
  </si>
  <si>
    <t>IMPORTO (IVA esclusa)</t>
  </si>
  <si>
    <t>IMPORTO (IVA compresa)</t>
  </si>
  <si>
    <t>LAVORI ESEGUITI PER MANUTENZIONE ORDINARIA</t>
  </si>
  <si>
    <t>art. 36 c. 2 lett. a) - D.Lgs. 50/2016</t>
  </si>
  <si>
    <t>MINOLI FERRAMENTA DI MINOLI ALESSANDRA &amp; C. S.N.C.</t>
  </si>
  <si>
    <t>OZANAM SOC.COOP.SOC. SOLIDARIETA'</t>
  </si>
  <si>
    <t>COLLINI S.N.C. DI COLLINI G. &amp; C.</t>
  </si>
  <si>
    <t>Busto Arsizio</t>
  </si>
  <si>
    <t>LAVORI ESEGUITI PER INVESTIMENTI</t>
  </si>
  <si>
    <t>LINDE MEDICALE S.R.L.</t>
  </si>
  <si>
    <t>Aziendale</t>
  </si>
  <si>
    <t>DE.SA ELECTRIC S.N.C.</t>
  </si>
  <si>
    <t>CATTANEO ANGELO GIULIO</t>
  </si>
  <si>
    <t>PAGANINI GRAZIANO &amp; C. SRL</t>
  </si>
  <si>
    <t>BICIEMME IMPIANTI ELETTRICI S.N.C.</t>
  </si>
  <si>
    <t>SEBERG  S.R.L.</t>
  </si>
  <si>
    <t>EDIL RI.SANA S.R.L.</t>
  </si>
  <si>
    <t>art. 36 c. 2 lett. a) - D.Lgs. 50/2017</t>
  </si>
  <si>
    <t>art. 36 c. 2 lett. a) - D.Lgs. 50/2018</t>
  </si>
  <si>
    <t>art. 36 c. 2 lett. a) - D.Lgs. 50/2020</t>
  </si>
  <si>
    <t>art. 36 c. 2 lett. a) - D.Lgs. 50/2021</t>
  </si>
  <si>
    <t>art. 36 c. 2 lett. a) - D.Lgs. 50/2022</t>
  </si>
  <si>
    <t>art. 36 c. 2 lett. a) - D.Lgs. 50/2023</t>
  </si>
  <si>
    <t>art. 36 c. 2 lett. a) - D.Lgs. 50/2024</t>
  </si>
  <si>
    <t>art. 36 c. 2 lett. a) - D.Lgs. 50/2025</t>
  </si>
  <si>
    <t>art. 36 c. 2 lett. a) - D.Lgs. 50/2026</t>
  </si>
  <si>
    <t>art. 36 c. 2 lett. a) - D.Lgs. 50/2028</t>
  </si>
  <si>
    <t>art. 36 c. 2 lett. a) - D.Lgs. 50/2030</t>
  </si>
  <si>
    <t>art. 36 c. 2 lett. a) - D.Lgs. 50/2031</t>
  </si>
  <si>
    <t>art. 36 c. 2 lett. a) - D.Lgs. 50/2035</t>
  </si>
  <si>
    <t>art. 36 c. 2 lett. a) - D.Lgs. 50/2036</t>
  </si>
  <si>
    <t>art. 36 c. 2 lett. a) - D.Lgs. 50/2037</t>
  </si>
  <si>
    <t>art. 36 c. 2 lett. a) - D.Lgs. 50/2038</t>
  </si>
  <si>
    <t>art. 36 c. 2 lett. a) - D.Lgs. 50/2039</t>
  </si>
  <si>
    <t>art. 36 c. 2 lett. a) - D.Lgs. 50/2051</t>
  </si>
  <si>
    <t>art. 36 c. 2 lett. a) - D.Lgs. 50/2055</t>
  </si>
  <si>
    <t>art. 36 c. 2 lett. a) - D.Lgs. 50/2016 (aggiudicataria contratto manutenzione impianti gas medicali)</t>
  </si>
  <si>
    <t>STM SRL SISTEMI TECNOLOGIE    MEDICALI</t>
  </si>
  <si>
    <t>AG VETRO DI ADAMO GIOVANNI</t>
  </si>
  <si>
    <t>EDISON FACILITY SOLUTIONS S.P.A.</t>
  </si>
  <si>
    <t>art. 36 c. 2 lett. a) - D.Lgs. 50/2072</t>
  </si>
  <si>
    <t>art. 36 c. 2 lett. a) - D.Lgs. 50/2089</t>
  </si>
  <si>
    <t>art. 36 c. 2 lett. a) - D.Lgs. 50/2130</t>
  </si>
  <si>
    <t>art. 36 c. 2 lett. a) - D.Lgs. 50/2131</t>
  </si>
  <si>
    <t>art. 36 c. 2 lett. a) - D.Lgs. 50/2132</t>
  </si>
  <si>
    <t>art. 36 c. 2 lett. a) - D.Lgs. 50/2142</t>
  </si>
  <si>
    <t>2021001252</t>
  </si>
  <si>
    <t>2021001256</t>
  </si>
  <si>
    <t>2021001258</t>
  </si>
  <si>
    <t>2021001260</t>
  </si>
  <si>
    <t>2021001352</t>
  </si>
  <si>
    <t>2021001428</t>
  </si>
  <si>
    <t>2021002142</t>
  </si>
  <si>
    <t>2021002628</t>
  </si>
  <si>
    <t>2021004569</t>
  </si>
  <si>
    <t>2021004756</t>
  </si>
  <si>
    <t>2021005121</t>
  </si>
  <si>
    <t>2021005315</t>
  </si>
  <si>
    <t>2021005743</t>
  </si>
  <si>
    <t>2021005910</t>
  </si>
  <si>
    <t>2021005956</t>
  </si>
  <si>
    <t>2021006245</t>
  </si>
  <si>
    <t>2021006952</t>
  </si>
  <si>
    <t>2021007053</t>
  </si>
  <si>
    <t>2021007146</t>
  </si>
  <si>
    <t>2021007419</t>
  </si>
  <si>
    <t>2021007491</t>
  </si>
  <si>
    <t>2021007495</t>
  </si>
  <si>
    <t>2021007603</t>
  </si>
  <si>
    <t>2021007838</t>
  </si>
  <si>
    <t>SICURGARBO DI GARBO RAG. DANIELE</t>
  </si>
  <si>
    <t>USUDECOR DI USUELLI EMILIO</t>
  </si>
  <si>
    <t>DUE VI SRL</t>
  </si>
  <si>
    <t>Intervento per fornitura e posa di pellicola opacizzante vetri per l'Amb. Tamponi - Pad. Verde P.O. di Saronno</t>
  </si>
  <si>
    <t>Fornitura di protezioni in policarbonato per gli ambulatori di Radioterapia del P.O. di Saronno</t>
  </si>
  <si>
    <t>Duplicazione chiavi a campione per il nuovo accesso controllato del P.O. di Saronno.</t>
  </si>
  <si>
    <t>Fornitura e posa di pellicole opacizzanti per vetri effetto satinato per il P.S. Covid del P.O. di Saronno.</t>
  </si>
  <si>
    <t>INTERVENTO PER LA RIPARAZIONE E RIPROGRAMMAZIONE DI RADIO RICETRASMITTITORE CON AUTOPARLANTE RTX POLMAR  EASY SOSTITUITO PRESSO REPARTO COVID 3° PIANO P.O. DI BUSTO A.</t>
  </si>
  <si>
    <t>Fornitura di protezioni per scrivanie a seguito di emergenza sanitaria per il nuovo accesso controllato del P.O. di Saronno.</t>
  </si>
  <si>
    <t>INTERVENTO PER IL CAMBIO DEL CODICE NUMERICO DI ACCESSO TASTIERINO NUMERICO COVID 1 P.O. DI GALLARATE</t>
  </si>
  <si>
    <t>FORNITURA KIT REGOLA CODE CON DISPLAY A DUE CIFRE, TELECOMANDO DISTRIBUTORE DI TICKET E N 10 ROTOLI (20.000 TICKET) PER AMBULATORIO VACCINI</t>
  </si>
  <si>
    <t>LAVORI DI TINTEGGIATURA E VERNICIATURA PRESSO LOCALE EX PROGETTO ORDET PADIGLIONE POLICHIRURGICO PIANO -1 P.O. DI BUSTO A. EMERGENZA COVID</t>
  </si>
  <si>
    <t>INTERVENTO DI SMONTAGGIO E REINSTALLAZIONE DI  N 3 CONDIZIONATORI ARGO ULISSE 13-R410A DAL REPARTO DI CARDIOLOGIA 2° PIANO AL NUOVO AMBULATORIO DI CARDIOLOGIA 9° PIANO PAD POLICHIRURGICO P.O. DI BUSTO A.</t>
  </si>
  <si>
    <t>FORNITURA DI N 13 STAFFE VERNICIATE PORTA MONITOR PER MALATTIE INFETTIVE - ADEGUAMENTO COVID</t>
  </si>
  <si>
    <t>Fornitura di n. 4 ricetrasmettitori Polmar per la gestione vaccinazioni Covid-19 c/o il P.O. di Saronno.</t>
  </si>
  <si>
    <t>Fornitura ed installazione di telecamere a sorveglianza frigorifero vaccini presso la Farmacia del P.O. di Saronno.</t>
  </si>
  <si>
    <t>RIPRISTINI E RIPOSIZIONAMENTO FASCE PARACOLPI PRESSO 3° PIANO POLICH. P.O. DI BUSTO A. - PULITURA FASCE STACCATE - RASATURA PARETI E APPLICAZIONE FASCE RIPULITE</t>
  </si>
  <si>
    <t>ACQUISTO MATERIALE DI FERRAMENTA per interventi c/o Pad. Trotti Maino e reparti vari COVID del P.O. di Gallarate</t>
  </si>
  <si>
    <t>INTERVENTO PER FISSAGGIO A MURO SCAFFALATURE E PANNELLO LAVAGNA RICH MAIL PRESSO COVID BPL - FISSAGGIO SEPTAMAN C/O AMBULATORIO VACCINI - RIMOZIONE SCAFFALI C/O RIANIMAZIONE</t>
  </si>
  <si>
    <t>ACQUISTO MATERIALE DI FERRAMENTA per Ambulatorio Vaccini di Gallarate e Area Grigia Covid 19 del P.O. di Gallarate e di Somma Lombardo</t>
  </si>
  <si>
    <t>Gallarate
Somma Lombardo</t>
  </si>
  <si>
    <t>Segnaletica per vari reparti P.O. di Gallarate e Somma Lombardo - emergenza COVID</t>
  </si>
  <si>
    <t xml:space="preserve">INTERVENTI STRAORDINARI GESTIONE SCORTE ED IMPIANTI P.O. DI GALLARATE E SOMMA L. </t>
  </si>
  <si>
    <t>FORNITURA E POSA MULTIPRESA A 4 POSTI VIMAR SHUCO/10-16 A PER RIANIMAZIONE COVID</t>
  </si>
  <si>
    <t>Copie chiavi ingresso reparti COVID - Febbraio 2021</t>
  </si>
  <si>
    <t>Fornitura di flussimetri e innesti per ossigeno per reparti COVID</t>
  </si>
  <si>
    <t>PASSACAVI IN ACCIAIO NICHELATO PER SERRATURE PORTE REI ELETTRIFICATE per reparti COVID</t>
  </si>
  <si>
    <t>Fornitura di flussimetri e umidificatori per ossigeno per reparti COVID</t>
  </si>
  <si>
    <t>art. 36 c. 2 lett. a) - D.Lgs. 50/2016 (aggiudicataria contratto gas medicali)</t>
  </si>
  <si>
    <t>2021000942</t>
  </si>
  <si>
    <t>2021001566</t>
  </si>
  <si>
    <t>2021002693</t>
  </si>
  <si>
    <t>2021002725</t>
  </si>
  <si>
    <t>2021002752</t>
  </si>
  <si>
    <t>2021003559</t>
  </si>
  <si>
    <t>2021003913</t>
  </si>
  <si>
    <t>2021004688</t>
  </si>
  <si>
    <t>2021004805</t>
  </si>
  <si>
    <t>2021004810</t>
  </si>
  <si>
    <t>2021005469</t>
  </si>
  <si>
    <t>2021005482</t>
  </si>
  <si>
    <t>2021005573</t>
  </si>
  <si>
    <t>2021005579</t>
  </si>
  <si>
    <t>2021006827</t>
  </si>
  <si>
    <t>2021006828</t>
  </si>
  <si>
    <t>2021006831</t>
  </si>
  <si>
    <t>2021006832</t>
  </si>
  <si>
    <t>2021007391</t>
  </si>
  <si>
    <t>2021007394</t>
  </si>
  <si>
    <t>VINSER S.R.L.</t>
  </si>
  <si>
    <t>ELSY SRL</t>
  </si>
  <si>
    <t>FORNITURA E POSA DI N 2TELECAMERE IP HIKVISION 4 MP DS-2CD1743GOE-IZ  PER LA VISIONE DEL FRIGORIFERO VACCINI ALL'INTERNO DELLA FARMACIA DEL P.O. DI BUSTO A.</t>
  </si>
  <si>
    <t>FORNITURA E POSA DI PRESE ELETTRICHE E LINEA DATI RACK DI PIANO - LINEA COLLEGAMENTO CONTROLLO OROLOGI PER UFFICIO CAPOSALA 9° PIANO POLICH. P.O. DI BUSTO A.</t>
  </si>
  <si>
    <t>FORNITURA E POSA DI IMPIANTO CHIAMATA INFERMIERE PER POSTAZINE SINGOLA DAY HOSPITAL CARDIOLOGIA 9° PIANO POLICH. P.O. DI BUSTO A.- EMERGENZA COVID 19</t>
  </si>
  <si>
    <t>Interventi edili per adeguamento locali a completamento nuovo PS Covid del P.O. di Saronno.</t>
  </si>
  <si>
    <t>TINTEGGIATURE PIANO TERRA PER TRASFERIMENTO ATTIVITA' AMBULATORIALI DAL PIANO 1 PER NECESSITA' DI SPAZI EMERGENZA COVID PRESSO IL SERT DI VIA NOVARA BUSTO A.</t>
  </si>
  <si>
    <t>ADEGUAMENTO ELETTRICO AMBULATORI DIABETOLOGIA, TRASFERITI PRESSO IL SECONDO PIANO PAD CENTRALE A SEGUITO DI ALLESTIMENTO DEL NUOVO PUNTO VACCINALE PER EMERGENZA COVID 19</t>
  </si>
  <si>
    <t>Interventi per completamento impianti elettrici per il nuovo PS Covid del P.O. di Saronno.</t>
  </si>
  <si>
    <t>Interventi elettrici a completamento ristruttutturazione 1° piano Pad. Marrone del P.O. di Saronno.</t>
  </si>
  <si>
    <t>FORNITURA E POSA N 2 TORNELLI PER INGRESSI PEDONALI PRESSO PORTINERIA P.O. DI GALLARATE</t>
  </si>
  <si>
    <t>FORNITURA E POSA DI N 1 TORNELLO PER INGRESSO PEDONALE PRESSO LA PORTINERIA DEL P.O. DI SOMMA L.</t>
  </si>
  <si>
    <t>FORNITURA E POSA N 2 TELECAMERE DOME 2.8 12 AGGIUNTIVE PRESSO 7° PIANO RIANIMAZIONE COVID P.O. DI BUSTO A.</t>
  </si>
  <si>
    <t>STRUTTURA PER SOSTEGNO BANDELLE IN PVC CON SUPPORTI IN ACCIAIO INOX COMPRESO DI VERNICIATURA E POSA IN OPERA PER SEPARAZIONE SBARCO ASCENSORI PULITO PRESSO 7° PIANO POLICH. UTIC P.O. DI BUSTO A.</t>
  </si>
  <si>
    <t>FORNITURA DI UPS MOD. NST3-6K-POTENZA 6KVA- 6KW CON PACCO BATTERIE X AUTONOMIA DI 5 ORE CON IL CARICO INDICATO (2 FRIGORIFERI CON 250W PER 30+1' RIPOSO) FORN. PREV. X VENERDI' 26-03- 21- CENTRO VACCINAZIONI DI MALPENSA FIERE A BUSTO A.</t>
  </si>
  <si>
    <t>FORNITURA E POSA NUOVI PUNTI ALIMENTAZIONE APPARECCHIATURE ELETTROMEDICALI DA TENERE IN STAND-BY PER FRIGO TAMPONI LOCALE EX ORDET P.O. DI BUSTO A.</t>
  </si>
  <si>
    <t>Lavori di adeguamento e messa a norma impianti elettrici e videosorveglianza c/o SERT Busto Arsizio per emergenza COVID</t>
  </si>
  <si>
    <t>SERT Busto Arsizio</t>
  </si>
  <si>
    <t>Fornitura e posa di porte e pareti divisorie per SERT di Busto Arsizio per emergenza COVID</t>
  </si>
  <si>
    <t>Segnaletica varia per emergenza COVID</t>
  </si>
  <si>
    <t>Adeguamenyto impianti elettrici Psichiatria per emergenza COVID</t>
  </si>
  <si>
    <t>Adeguamento impianti elettrici e rifacimento bagno disabili 9° P. POLIC. Per emergenza COVID</t>
  </si>
  <si>
    <t>art. 36 c. 2 lett. a) - D.Lgs. 50/2033 (aggiudicataria convenzione CONISP MIES2)</t>
  </si>
  <si>
    <t>Adeguamento impianti elettrici e rifacimento bagno spogliatoi 9° P. POLIC. Per emergenza COVID</t>
  </si>
  <si>
    <t>Malpensa Fiere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</si>
</sst>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18" fillId="0" borderId="10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64" fontId="18" fillId="0" borderId="10" xfId="1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15" fontId="18" fillId="0" borderId="10" xfId="0" applyNumberFormat="1" applyFont="1" applyBorder="1" applyAlignment="1">
      <alignment vertical="center"/>
    </xf>
    <xf numFmtId="164" fontId="19" fillId="0" borderId="10" xfId="1" applyFont="1" applyBorder="1" applyAlignment="1">
      <alignment vertical="center"/>
    </xf>
    <xf numFmtId="164" fontId="18" fillId="0" borderId="0" xfId="1" applyFont="1" applyAlignment="1">
      <alignment vertical="center"/>
    </xf>
    <xf numFmtId="0" fontId="18" fillId="0" borderId="10" xfId="0" applyFont="1" applyFill="1" applyBorder="1" applyAlignment="1">
      <alignment horizontal="center" vertical="center" wrapText="1"/>
    </xf>
    <xf numFmtId="164" fontId="18" fillId="0" borderId="10" xfId="1" applyFont="1" applyFill="1" applyBorder="1" applyAlignment="1">
      <alignment vertical="center"/>
    </xf>
    <xf numFmtId="164" fontId="19" fillId="0" borderId="10" xfId="1" applyFont="1" applyFill="1" applyBorder="1" applyAlignment="1">
      <alignment vertical="center"/>
    </xf>
    <xf numFmtId="164" fontId="18" fillId="0" borderId="0" xfId="1" applyFont="1" applyFill="1" applyAlignment="1">
      <alignment vertical="center"/>
    </xf>
    <xf numFmtId="164" fontId="18" fillId="0" borderId="0" xfId="0" applyNumberFormat="1" applyFont="1" applyAlignment="1">
      <alignment vertical="center"/>
    </xf>
    <xf numFmtId="0" fontId="19" fillId="0" borderId="10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4" fontId="0" fillId="0" borderId="0" xfId="0" applyNumberFormat="1"/>
  </cellXfs>
  <cellStyles count="44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Migliaia 2" xfId="4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5"/>
  <sheetViews>
    <sheetView workbookViewId="0"/>
  </sheetViews>
  <sheetFormatPr defaultRowHeight="12.75" x14ac:dyDescent="0.25"/>
  <cols>
    <col min="1" max="1" width="11" style="2" bestFit="1" customWidth="1"/>
    <col min="2" max="2" width="10.140625" style="2" bestFit="1" customWidth="1"/>
    <col min="3" max="3" width="25.28515625" style="3" customWidth="1"/>
    <col min="4" max="4" width="40.7109375" style="3" customWidth="1"/>
    <col min="5" max="5" width="17" style="2" bestFit="1" customWidth="1"/>
    <col min="6" max="7" width="11.5703125" style="2" customWidth="1"/>
    <col min="8" max="8" width="11.85546875" style="16" customWidth="1"/>
    <col min="9" max="9" width="16.85546875" style="3" customWidth="1"/>
    <col min="10" max="10" width="10" style="2" bestFit="1" customWidth="1"/>
    <col min="11" max="16384" width="9.140625" style="2"/>
  </cols>
  <sheetData>
    <row r="2" spans="1:10" x14ac:dyDescent="0.25">
      <c r="A2" s="19" t="s">
        <v>24</v>
      </c>
      <c r="B2" s="19"/>
      <c r="C2" s="19"/>
      <c r="D2" s="19"/>
      <c r="E2" s="19"/>
      <c r="F2" s="19"/>
      <c r="G2" s="19"/>
      <c r="H2" s="19"/>
      <c r="I2" s="19"/>
    </row>
    <row r="4" spans="1:10" s="5" customFormat="1" ht="38.25" x14ac:dyDescent="0.25">
      <c r="A4" s="6" t="s">
        <v>0</v>
      </c>
      <c r="B4" s="6" t="s">
        <v>1</v>
      </c>
      <c r="C4" s="4" t="s">
        <v>2</v>
      </c>
      <c r="D4" s="4" t="s">
        <v>3</v>
      </c>
      <c r="E4" s="6" t="s">
        <v>4</v>
      </c>
      <c r="F4" s="4" t="s">
        <v>16</v>
      </c>
      <c r="G4" s="4" t="s">
        <v>10</v>
      </c>
      <c r="H4" s="13" t="s">
        <v>17</v>
      </c>
      <c r="I4" s="4" t="s">
        <v>5</v>
      </c>
    </row>
    <row r="5" spans="1:10" ht="38.25" x14ac:dyDescent="0.25">
      <c r="A5" s="8" t="s">
        <v>115</v>
      </c>
      <c r="B5" s="10">
        <v>44216</v>
      </c>
      <c r="C5" s="1" t="s">
        <v>30</v>
      </c>
      <c r="D5" s="1" t="s">
        <v>151</v>
      </c>
      <c r="E5" s="8" t="s">
        <v>152</v>
      </c>
      <c r="F5" s="7">
        <v>1568.5328</v>
      </c>
      <c r="G5" s="7">
        <f>+F5*22%</f>
        <v>345.07721599999996</v>
      </c>
      <c r="H5" s="14">
        <f>+F5+G5</f>
        <v>1913.6100159999999</v>
      </c>
      <c r="I5" s="1" t="s">
        <v>19</v>
      </c>
      <c r="J5"/>
    </row>
    <row r="6" spans="1:10" ht="51" x14ac:dyDescent="0.25">
      <c r="A6" s="8" t="s">
        <v>116</v>
      </c>
      <c r="B6" s="10">
        <v>44222</v>
      </c>
      <c r="C6" s="1" t="s">
        <v>6</v>
      </c>
      <c r="D6" s="1" t="s">
        <v>137</v>
      </c>
      <c r="E6" s="8" t="s">
        <v>23</v>
      </c>
      <c r="F6" s="7">
        <v>664</v>
      </c>
      <c r="G6" s="7">
        <f t="shared" ref="G6:G7" si="0">+F6*22%</f>
        <v>146.08000000000001</v>
      </c>
      <c r="H6" s="14">
        <f t="shared" ref="H6:H24" si="1">+F6+G6</f>
        <v>810.08</v>
      </c>
      <c r="I6" s="1" t="s">
        <v>19</v>
      </c>
      <c r="J6"/>
    </row>
    <row r="7" spans="1:10" ht="51" x14ac:dyDescent="0.25">
      <c r="A7" s="8" t="s">
        <v>117</v>
      </c>
      <c r="B7" s="10">
        <v>44232</v>
      </c>
      <c r="C7" s="1" t="s">
        <v>9</v>
      </c>
      <c r="D7" s="1" t="s">
        <v>138</v>
      </c>
      <c r="E7" s="8" t="s">
        <v>23</v>
      </c>
      <c r="F7" s="7">
        <v>638</v>
      </c>
      <c r="G7" s="7">
        <f t="shared" si="0"/>
        <v>140.36000000000001</v>
      </c>
      <c r="H7" s="14">
        <f t="shared" si="1"/>
        <v>778.36</v>
      </c>
      <c r="I7" s="1" t="s">
        <v>19</v>
      </c>
      <c r="J7"/>
    </row>
    <row r="8" spans="1:10" ht="51" x14ac:dyDescent="0.25">
      <c r="A8" s="8" t="s">
        <v>118</v>
      </c>
      <c r="B8" s="10">
        <v>44235</v>
      </c>
      <c r="C8" s="1" t="s">
        <v>9</v>
      </c>
      <c r="D8" s="1" t="s">
        <v>139</v>
      </c>
      <c r="E8" s="8" t="s">
        <v>23</v>
      </c>
      <c r="F8" s="7">
        <v>540</v>
      </c>
      <c r="G8" s="7">
        <f t="shared" ref="G8:G25" si="2">+F8*22%</f>
        <v>118.8</v>
      </c>
      <c r="H8" s="14">
        <f t="shared" si="1"/>
        <v>658.8</v>
      </c>
      <c r="I8" s="1" t="s">
        <v>33</v>
      </c>
      <c r="J8"/>
    </row>
    <row r="9" spans="1:10" ht="25.5" x14ac:dyDescent="0.25">
      <c r="A9" s="8" t="s">
        <v>119</v>
      </c>
      <c r="B9" s="10">
        <v>44235</v>
      </c>
      <c r="C9" s="1" t="s">
        <v>135</v>
      </c>
      <c r="D9" s="1" t="s">
        <v>153</v>
      </c>
      <c r="E9" s="8" t="s">
        <v>152</v>
      </c>
      <c r="F9" s="7">
        <v>4260</v>
      </c>
      <c r="G9" s="7">
        <f t="shared" si="2"/>
        <v>937.2</v>
      </c>
      <c r="H9" s="14">
        <f t="shared" si="1"/>
        <v>5197.2</v>
      </c>
      <c r="I9" s="1" t="s">
        <v>34</v>
      </c>
      <c r="J9" s="20"/>
    </row>
    <row r="10" spans="1:10" ht="38.25" x14ac:dyDescent="0.25">
      <c r="A10" s="8" t="s">
        <v>120</v>
      </c>
      <c r="B10" s="10">
        <v>44242</v>
      </c>
      <c r="C10" s="1" t="s">
        <v>8</v>
      </c>
      <c r="D10" s="1" t="s">
        <v>140</v>
      </c>
      <c r="E10" s="8" t="s">
        <v>12</v>
      </c>
      <c r="F10" s="7">
        <v>27616.14</v>
      </c>
      <c r="G10" s="7">
        <f t="shared" si="2"/>
        <v>6075.5508</v>
      </c>
      <c r="H10" s="14">
        <f t="shared" si="1"/>
        <v>33691.690799999997</v>
      </c>
      <c r="I10" s="1" t="s">
        <v>36</v>
      </c>
      <c r="J10" s="20"/>
    </row>
    <row r="11" spans="1:10" ht="51" x14ac:dyDescent="0.25">
      <c r="A11" s="8" t="s">
        <v>121</v>
      </c>
      <c r="B11" s="10">
        <v>44244</v>
      </c>
      <c r="C11" s="1" t="s">
        <v>32</v>
      </c>
      <c r="D11" s="1" t="s">
        <v>141</v>
      </c>
      <c r="E11" s="8" t="s">
        <v>152</v>
      </c>
      <c r="F11" s="7">
        <v>8302.5329999999994</v>
      </c>
      <c r="G11" s="7">
        <f t="shared" si="2"/>
        <v>1826.5572599999998</v>
      </c>
      <c r="H11" s="14">
        <f t="shared" si="1"/>
        <v>10129.090259999999</v>
      </c>
      <c r="I11" s="1" t="s">
        <v>37</v>
      </c>
      <c r="J11" s="20"/>
    </row>
    <row r="12" spans="1:10" ht="63.75" x14ac:dyDescent="0.25">
      <c r="A12" s="8" t="s">
        <v>122</v>
      </c>
      <c r="B12" s="10">
        <v>44253</v>
      </c>
      <c r="C12" s="1" t="s">
        <v>27</v>
      </c>
      <c r="D12" s="1" t="s">
        <v>142</v>
      </c>
      <c r="E12" s="8" t="s">
        <v>23</v>
      </c>
      <c r="F12" s="7">
        <v>9500</v>
      </c>
      <c r="G12" s="7">
        <f t="shared" si="2"/>
        <v>2090</v>
      </c>
      <c r="H12" s="14">
        <f t="shared" si="1"/>
        <v>11590</v>
      </c>
      <c r="I12" s="1" t="s">
        <v>38</v>
      </c>
      <c r="J12" s="20"/>
    </row>
    <row r="13" spans="1:10" ht="25.5" x14ac:dyDescent="0.25">
      <c r="A13" s="8" t="s">
        <v>123</v>
      </c>
      <c r="B13" s="10">
        <v>44256</v>
      </c>
      <c r="C13" s="1" t="s">
        <v>13</v>
      </c>
      <c r="D13" s="1" t="s">
        <v>143</v>
      </c>
      <c r="E13" s="8" t="s">
        <v>12</v>
      </c>
      <c r="F13" s="7">
        <v>4443</v>
      </c>
      <c r="G13" s="7">
        <f t="shared" si="2"/>
        <v>977.46</v>
      </c>
      <c r="H13" s="14">
        <f t="shared" si="1"/>
        <v>5420.46</v>
      </c>
      <c r="I13" s="1" t="s">
        <v>39</v>
      </c>
      <c r="J13" s="20"/>
    </row>
    <row r="14" spans="1:10" ht="38.25" x14ac:dyDescent="0.25">
      <c r="A14" s="8" t="s">
        <v>124</v>
      </c>
      <c r="B14" s="10">
        <v>44256</v>
      </c>
      <c r="C14" s="1" t="s">
        <v>28</v>
      </c>
      <c r="D14" s="1" t="s">
        <v>144</v>
      </c>
      <c r="E14" s="8" t="s">
        <v>12</v>
      </c>
      <c r="F14" s="7">
        <v>1042.623</v>
      </c>
      <c r="G14" s="7">
        <f t="shared" si="2"/>
        <v>229.37706</v>
      </c>
      <c r="H14" s="14">
        <f t="shared" si="1"/>
        <v>1272.0000600000001</v>
      </c>
      <c r="I14" s="1" t="s">
        <v>40</v>
      </c>
      <c r="J14" s="20"/>
    </row>
    <row r="15" spans="1:10" ht="25.5" x14ac:dyDescent="0.25">
      <c r="A15" s="8" t="s">
        <v>125</v>
      </c>
      <c r="B15" s="10">
        <v>44263</v>
      </c>
      <c r="C15" s="1" t="s">
        <v>31</v>
      </c>
      <c r="D15" s="1" t="s">
        <v>154</v>
      </c>
      <c r="E15" s="8" t="s">
        <v>23</v>
      </c>
      <c r="F15" s="7">
        <v>1499.5</v>
      </c>
      <c r="G15" s="7">
        <f t="shared" si="2"/>
        <v>329.89</v>
      </c>
      <c r="H15" s="14">
        <f t="shared" si="1"/>
        <v>1829.3899999999999</v>
      </c>
      <c r="I15" s="1" t="s">
        <v>41</v>
      </c>
      <c r="J15"/>
    </row>
    <row r="16" spans="1:10" ht="25.5" x14ac:dyDescent="0.25">
      <c r="A16" s="8" t="s">
        <v>126</v>
      </c>
      <c r="B16" s="10">
        <v>44263</v>
      </c>
      <c r="C16" s="1" t="s">
        <v>9</v>
      </c>
      <c r="D16" s="1" t="s">
        <v>155</v>
      </c>
      <c r="E16" s="8" t="s">
        <v>23</v>
      </c>
      <c r="F16" s="7">
        <v>680</v>
      </c>
      <c r="G16" s="7">
        <f t="shared" si="2"/>
        <v>149.6</v>
      </c>
      <c r="H16" s="14">
        <f t="shared" si="1"/>
        <v>829.6</v>
      </c>
      <c r="I16" s="1" t="s">
        <v>43</v>
      </c>
      <c r="J16"/>
    </row>
    <row r="17" spans="1:10" ht="63.75" x14ac:dyDescent="0.25">
      <c r="A17" s="8" t="s">
        <v>127</v>
      </c>
      <c r="B17" s="10">
        <v>44263</v>
      </c>
      <c r="C17" s="1" t="s">
        <v>55</v>
      </c>
      <c r="D17" s="1" t="s">
        <v>156</v>
      </c>
      <c r="E17" s="8" t="s">
        <v>23</v>
      </c>
      <c r="F17" s="7">
        <v>2547.13</v>
      </c>
      <c r="G17" s="7">
        <f t="shared" si="2"/>
        <v>560.36860000000001</v>
      </c>
      <c r="H17" s="14">
        <f t="shared" si="1"/>
        <v>3107.4985999999999</v>
      </c>
      <c r="I17" s="1" t="s">
        <v>157</v>
      </c>
      <c r="J17" s="20"/>
    </row>
    <row r="18" spans="1:10" ht="63.75" x14ac:dyDescent="0.25">
      <c r="A18" s="8" t="s">
        <v>128</v>
      </c>
      <c r="B18" s="10">
        <v>44263</v>
      </c>
      <c r="C18" s="1" t="s">
        <v>55</v>
      </c>
      <c r="D18" s="1" t="s">
        <v>158</v>
      </c>
      <c r="E18" s="8" t="s">
        <v>23</v>
      </c>
      <c r="F18" s="7">
        <v>2332.1889999999999</v>
      </c>
      <c r="G18" s="7">
        <f t="shared" si="2"/>
        <v>513.08157999999992</v>
      </c>
      <c r="H18" s="14">
        <f t="shared" si="1"/>
        <v>2845.2705799999999</v>
      </c>
      <c r="I18" s="1" t="s">
        <v>157</v>
      </c>
      <c r="J18" s="20"/>
    </row>
    <row r="19" spans="1:10" ht="25.5" x14ac:dyDescent="0.25">
      <c r="A19" s="8" t="s">
        <v>129</v>
      </c>
      <c r="B19" s="10">
        <v>44274</v>
      </c>
      <c r="C19" s="1" t="s">
        <v>7</v>
      </c>
      <c r="D19" s="1" t="s">
        <v>145</v>
      </c>
      <c r="E19" s="8" t="s">
        <v>11</v>
      </c>
      <c r="F19" s="7">
        <v>2232</v>
      </c>
      <c r="G19" s="7">
        <f t="shared" si="2"/>
        <v>491.04</v>
      </c>
      <c r="H19" s="14">
        <f t="shared" si="1"/>
        <v>2723.04</v>
      </c>
      <c r="I19" s="1" t="s">
        <v>45</v>
      </c>
      <c r="J19" s="20"/>
    </row>
    <row r="20" spans="1:10" ht="38.25" x14ac:dyDescent="0.25">
      <c r="A20" s="8" t="s">
        <v>130</v>
      </c>
      <c r="B20" s="10">
        <v>44274</v>
      </c>
      <c r="C20" s="1" t="s">
        <v>7</v>
      </c>
      <c r="D20" s="1" t="s">
        <v>146</v>
      </c>
      <c r="E20" s="8" t="s">
        <v>14</v>
      </c>
      <c r="F20" s="7">
        <v>1062</v>
      </c>
      <c r="G20" s="7">
        <f t="shared" si="2"/>
        <v>233.64000000000001</v>
      </c>
      <c r="H20" s="14">
        <f t="shared" si="1"/>
        <v>1295.6400000000001</v>
      </c>
      <c r="I20" s="1" t="s">
        <v>46</v>
      </c>
      <c r="J20" s="20"/>
    </row>
    <row r="21" spans="1:10" ht="38.25" x14ac:dyDescent="0.25">
      <c r="A21" s="8" t="s">
        <v>131</v>
      </c>
      <c r="B21" s="10">
        <v>44274</v>
      </c>
      <c r="C21" s="1" t="s">
        <v>6</v>
      </c>
      <c r="D21" s="1" t="s">
        <v>147</v>
      </c>
      <c r="E21" s="8" t="s">
        <v>23</v>
      </c>
      <c r="F21" s="7">
        <v>378.19670000000002</v>
      </c>
      <c r="G21" s="7">
        <f t="shared" si="2"/>
        <v>83.203274000000008</v>
      </c>
      <c r="H21" s="14">
        <f t="shared" si="1"/>
        <v>461.39997400000004</v>
      </c>
      <c r="I21" s="1" t="s">
        <v>47</v>
      </c>
      <c r="J21"/>
    </row>
    <row r="22" spans="1:10" ht="63.75" x14ac:dyDescent="0.25">
      <c r="A22" s="8" t="s">
        <v>132</v>
      </c>
      <c r="B22" s="10">
        <v>44274</v>
      </c>
      <c r="C22" s="1" t="s">
        <v>7</v>
      </c>
      <c r="D22" s="1" t="s">
        <v>148</v>
      </c>
      <c r="E22" s="8" t="s">
        <v>23</v>
      </c>
      <c r="F22" s="7">
        <v>1200</v>
      </c>
      <c r="G22" s="7">
        <f t="shared" si="2"/>
        <v>264</v>
      </c>
      <c r="H22" s="14">
        <f t="shared" si="1"/>
        <v>1464</v>
      </c>
      <c r="I22" s="1" t="s">
        <v>48</v>
      </c>
      <c r="J22" s="20"/>
    </row>
    <row r="23" spans="1:10" ht="76.5" x14ac:dyDescent="0.25">
      <c r="A23" s="8" t="s">
        <v>133</v>
      </c>
      <c r="B23" s="10">
        <v>44280</v>
      </c>
      <c r="C23" s="1" t="s">
        <v>136</v>
      </c>
      <c r="D23" s="1" t="s">
        <v>149</v>
      </c>
      <c r="E23" s="8" t="s">
        <v>159</v>
      </c>
      <c r="F23" s="7">
        <v>2700</v>
      </c>
      <c r="G23" s="7">
        <f t="shared" si="2"/>
        <v>594</v>
      </c>
      <c r="H23" s="14">
        <f t="shared" si="1"/>
        <v>3294</v>
      </c>
      <c r="I23" s="1" t="s">
        <v>49</v>
      </c>
      <c r="J23" s="20"/>
    </row>
    <row r="24" spans="1:10" ht="63.75" x14ac:dyDescent="0.25">
      <c r="A24" s="8" t="s">
        <v>134</v>
      </c>
      <c r="B24" s="10">
        <v>44280</v>
      </c>
      <c r="C24" s="1" t="s">
        <v>55</v>
      </c>
      <c r="D24" s="1" t="s">
        <v>150</v>
      </c>
      <c r="E24" s="8" t="s">
        <v>23</v>
      </c>
      <c r="F24" s="7">
        <v>1063.393</v>
      </c>
      <c r="G24" s="7">
        <f t="shared" si="2"/>
        <v>233.94646</v>
      </c>
      <c r="H24" s="14">
        <f t="shared" si="1"/>
        <v>1297.3394600000001</v>
      </c>
      <c r="I24" s="1" t="s">
        <v>157</v>
      </c>
      <c r="J24" s="20"/>
    </row>
    <row r="25" spans="1:10" x14ac:dyDescent="0.25">
      <c r="E25" s="9" t="s">
        <v>15</v>
      </c>
      <c r="F25" s="11">
        <f>SUM(F5:F24)</f>
        <v>74269.237499999988</v>
      </c>
      <c r="G25" s="11">
        <f t="shared" si="2"/>
        <v>16339.232249999997</v>
      </c>
      <c r="H25" s="15">
        <f>SUM(H5:H24)</f>
        <v>90608.469750000004</v>
      </c>
    </row>
  </sheetData>
  <sortState ref="A5:I47">
    <sortCondition ref="A4"/>
  </sortState>
  <mergeCells count="1">
    <mergeCell ref="A2:I2"/>
  </mergeCells>
  <pageMargins left="0.31496062992125984" right="0.31496062992125984" top="0.74803149606299213" bottom="0.74803149606299213" header="0.31496062992125984" footer="0.31496062992125984"/>
  <pageSetup paperSize="9" scale="90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topLeftCell="A7" workbookViewId="0">
      <selection sqref="A1:XFD1"/>
    </sheetView>
  </sheetViews>
  <sheetFormatPr defaultRowHeight="12.75" x14ac:dyDescent="0.25"/>
  <cols>
    <col min="1" max="1" width="11" style="2" bestFit="1" customWidth="1"/>
    <col min="2" max="2" width="10.140625" style="2" bestFit="1" customWidth="1"/>
    <col min="3" max="3" width="25.28515625" style="3" customWidth="1"/>
    <col min="4" max="4" width="40.7109375" style="3" customWidth="1"/>
    <col min="5" max="5" width="17" style="2" bestFit="1" customWidth="1"/>
    <col min="6" max="7" width="11.5703125" style="2" customWidth="1"/>
    <col min="8" max="8" width="11.85546875" style="12" customWidth="1"/>
    <col min="9" max="9" width="20" style="3" customWidth="1"/>
    <col min="10" max="10" width="10" style="2" bestFit="1" customWidth="1"/>
    <col min="11" max="16384" width="9.140625" style="2"/>
  </cols>
  <sheetData>
    <row r="1" spans="1:10" s="5" customFormat="1" x14ac:dyDescent="0.25">
      <c r="A1" s="19" t="s">
        <v>18</v>
      </c>
      <c r="B1" s="19"/>
      <c r="C1" s="19"/>
      <c r="D1" s="19"/>
      <c r="E1" s="19"/>
      <c r="F1" s="19"/>
      <c r="G1" s="19"/>
      <c r="H1" s="19"/>
      <c r="I1" s="19"/>
    </row>
    <row r="3" spans="1:10" ht="38.25" x14ac:dyDescent="0.25">
      <c r="A3" s="6" t="s">
        <v>0</v>
      </c>
      <c r="B3" s="6" t="s">
        <v>1</v>
      </c>
      <c r="C3" s="4" t="s">
        <v>2</v>
      </c>
      <c r="D3" s="4" t="s">
        <v>3</v>
      </c>
      <c r="E3" s="6" t="s">
        <v>4</v>
      </c>
      <c r="F3" s="4" t="s">
        <v>16</v>
      </c>
      <c r="G3" s="4" t="s">
        <v>10</v>
      </c>
      <c r="H3" s="4" t="s">
        <v>17</v>
      </c>
      <c r="I3" s="4" t="s">
        <v>5</v>
      </c>
    </row>
    <row r="4" spans="1:10" ht="38.25" x14ac:dyDescent="0.25">
      <c r="A4" s="8" t="s">
        <v>62</v>
      </c>
      <c r="B4" s="10">
        <v>44218</v>
      </c>
      <c r="C4" s="1" t="s">
        <v>21</v>
      </c>
      <c r="D4" s="1" t="s">
        <v>89</v>
      </c>
      <c r="E4" s="8" t="s">
        <v>12</v>
      </c>
      <c r="F4" s="7">
        <v>326.39999999999998</v>
      </c>
      <c r="G4" s="7">
        <f t="shared" ref="G4:G8" si="0">+F4*22%</f>
        <v>71.807999999999993</v>
      </c>
      <c r="H4" s="7">
        <f>+F4+G4</f>
        <v>398.20799999999997</v>
      </c>
      <c r="I4" s="1" t="s">
        <v>19</v>
      </c>
      <c r="J4"/>
    </row>
    <row r="5" spans="1:10" ht="25.5" x14ac:dyDescent="0.25">
      <c r="A5" s="8" t="s">
        <v>63</v>
      </c>
      <c r="B5" s="10">
        <v>44218</v>
      </c>
      <c r="C5" s="1" t="s">
        <v>7</v>
      </c>
      <c r="D5" s="1" t="s">
        <v>90</v>
      </c>
      <c r="E5" s="8" t="s">
        <v>12</v>
      </c>
      <c r="F5" s="7">
        <v>160</v>
      </c>
      <c r="G5" s="7">
        <f t="shared" si="0"/>
        <v>35.200000000000003</v>
      </c>
      <c r="H5" s="7">
        <f t="shared" ref="H5:H27" si="1">+F5+G5</f>
        <v>195.2</v>
      </c>
      <c r="I5" s="1" t="s">
        <v>19</v>
      </c>
      <c r="J5"/>
    </row>
    <row r="6" spans="1:10" ht="25.5" x14ac:dyDescent="0.25">
      <c r="A6" s="8" t="s">
        <v>64</v>
      </c>
      <c r="B6" s="10">
        <v>44218</v>
      </c>
      <c r="C6" s="1" t="s">
        <v>86</v>
      </c>
      <c r="D6" s="1" t="s">
        <v>91</v>
      </c>
      <c r="E6" s="8" t="s">
        <v>12</v>
      </c>
      <c r="F6" s="7">
        <v>11.76</v>
      </c>
      <c r="G6" s="7">
        <f t="shared" si="0"/>
        <v>2.5872000000000002</v>
      </c>
      <c r="H6" s="7">
        <f t="shared" si="1"/>
        <v>14.347200000000001</v>
      </c>
      <c r="I6" s="1" t="s">
        <v>19</v>
      </c>
      <c r="J6"/>
    </row>
    <row r="7" spans="1:10" ht="38.25" x14ac:dyDescent="0.25">
      <c r="A7" s="8" t="s">
        <v>65</v>
      </c>
      <c r="B7" s="10">
        <v>44218</v>
      </c>
      <c r="C7" s="1" t="s">
        <v>54</v>
      </c>
      <c r="D7" s="1" t="s">
        <v>92</v>
      </c>
      <c r="E7" s="8" t="s">
        <v>12</v>
      </c>
      <c r="F7" s="7">
        <v>215</v>
      </c>
      <c r="G7" s="7">
        <f t="shared" si="0"/>
        <v>47.3</v>
      </c>
      <c r="H7" s="7">
        <f t="shared" si="1"/>
        <v>262.3</v>
      </c>
      <c r="I7" s="1" t="s">
        <v>19</v>
      </c>
      <c r="J7"/>
    </row>
    <row r="8" spans="1:10" ht="63.75" x14ac:dyDescent="0.25">
      <c r="A8" s="8" t="s">
        <v>66</v>
      </c>
      <c r="B8" s="10">
        <v>44218</v>
      </c>
      <c r="C8" s="1" t="s">
        <v>6</v>
      </c>
      <c r="D8" s="1" t="s">
        <v>93</v>
      </c>
      <c r="E8" s="8" t="s">
        <v>23</v>
      </c>
      <c r="F8" s="7">
        <v>30</v>
      </c>
      <c r="G8" s="7">
        <f t="shared" si="0"/>
        <v>6.6</v>
      </c>
      <c r="H8" s="7">
        <f t="shared" si="1"/>
        <v>36.6</v>
      </c>
      <c r="I8" s="1" t="s">
        <v>35</v>
      </c>
      <c r="J8"/>
    </row>
    <row r="9" spans="1:10" ht="38.25" x14ac:dyDescent="0.25">
      <c r="A9" s="8" t="s">
        <v>67</v>
      </c>
      <c r="B9" s="10">
        <v>44221</v>
      </c>
      <c r="C9" s="1" t="s">
        <v>7</v>
      </c>
      <c r="D9" s="1" t="s">
        <v>94</v>
      </c>
      <c r="E9" s="8" t="s">
        <v>12</v>
      </c>
      <c r="F9" s="7">
        <v>155</v>
      </c>
      <c r="G9" s="7">
        <f t="shared" ref="G9:G11" si="2">+F9*22%</f>
        <v>34.1</v>
      </c>
      <c r="H9" s="7">
        <f t="shared" si="1"/>
        <v>189.1</v>
      </c>
      <c r="I9" s="1" t="s">
        <v>42</v>
      </c>
      <c r="J9"/>
    </row>
    <row r="10" spans="1:10" ht="38.25" x14ac:dyDescent="0.25">
      <c r="A10" s="8" t="s">
        <v>68</v>
      </c>
      <c r="B10" s="10">
        <v>44228</v>
      </c>
      <c r="C10" s="1" t="s">
        <v>9</v>
      </c>
      <c r="D10" s="1" t="s">
        <v>95</v>
      </c>
      <c r="E10" s="8" t="s">
        <v>11</v>
      </c>
      <c r="F10" s="7">
        <v>48.8</v>
      </c>
      <c r="G10" s="7">
        <f t="shared" si="2"/>
        <v>10.735999999999999</v>
      </c>
      <c r="H10" s="7">
        <f t="shared" si="1"/>
        <v>59.535999999999994</v>
      </c>
      <c r="I10" s="1" t="s">
        <v>44</v>
      </c>
      <c r="J10"/>
    </row>
    <row r="11" spans="1:10" ht="45.75" customHeight="1" x14ac:dyDescent="0.25">
      <c r="A11" s="8" t="s">
        <v>69</v>
      </c>
      <c r="B11" s="10">
        <v>44232</v>
      </c>
      <c r="C11" s="1" t="s">
        <v>20</v>
      </c>
      <c r="D11" s="1" t="s">
        <v>103</v>
      </c>
      <c r="E11" s="8" t="s">
        <v>11</v>
      </c>
      <c r="F11" s="7">
        <f>17+12.87</f>
        <v>29.869999999999997</v>
      </c>
      <c r="G11" s="7">
        <f t="shared" si="2"/>
        <v>6.5713999999999997</v>
      </c>
      <c r="H11" s="7">
        <f t="shared" si="1"/>
        <v>36.441399999999994</v>
      </c>
      <c r="I11" s="1" t="s">
        <v>46</v>
      </c>
      <c r="J11"/>
    </row>
    <row r="12" spans="1:10" ht="51" x14ac:dyDescent="0.25">
      <c r="A12" s="8" t="s">
        <v>70</v>
      </c>
      <c r="B12" s="10">
        <v>44252</v>
      </c>
      <c r="C12" s="1" t="s">
        <v>6</v>
      </c>
      <c r="D12" s="1" t="s">
        <v>96</v>
      </c>
      <c r="E12" s="8" t="s">
        <v>23</v>
      </c>
      <c r="F12" s="7">
        <v>181.4</v>
      </c>
      <c r="G12" s="7">
        <f t="shared" ref="G12:G17" si="3">+F12*22%</f>
        <v>39.908000000000001</v>
      </c>
      <c r="H12" s="7">
        <f t="shared" si="1"/>
        <v>221.30799999999999</v>
      </c>
      <c r="I12" s="1" t="s">
        <v>19</v>
      </c>
      <c r="J12"/>
    </row>
    <row r="13" spans="1:10" ht="63.75" x14ac:dyDescent="0.25">
      <c r="A13" s="8" t="s">
        <v>71</v>
      </c>
      <c r="B13" s="10">
        <v>44256</v>
      </c>
      <c r="C13" s="1" t="s">
        <v>21</v>
      </c>
      <c r="D13" s="1" t="s">
        <v>104</v>
      </c>
      <c r="E13" s="8" t="s">
        <v>23</v>
      </c>
      <c r="F13" s="7">
        <f>174.42+19.375+58.14</f>
        <v>251.935</v>
      </c>
      <c r="G13" s="7">
        <f t="shared" si="3"/>
        <v>55.425699999999999</v>
      </c>
      <c r="H13" s="7">
        <f t="shared" si="1"/>
        <v>307.36070000000001</v>
      </c>
      <c r="I13" s="1" t="s">
        <v>50</v>
      </c>
      <c r="J13"/>
    </row>
    <row r="14" spans="1:10" ht="51" x14ac:dyDescent="0.25">
      <c r="A14" s="8" t="s">
        <v>72</v>
      </c>
      <c r="B14" s="10">
        <v>44258</v>
      </c>
      <c r="C14" s="1" t="s">
        <v>20</v>
      </c>
      <c r="D14" s="1" t="s">
        <v>105</v>
      </c>
      <c r="E14" s="1" t="s">
        <v>106</v>
      </c>
      <c r="F14" s="7">
        <f>17.79+1.64+4.17</f>
        <v>23.6</v>
      </c>
      <c r="G14" s="7">
        <f t="shared" si="3"/>
        <v>5.1920000000000002</v>
      </c>
      <c r="H14" s="7">
        <f t="shared" si="1"/>
        <v>28.792000000000002</v>
      </c>
      <c r="I14" s="1" t="s">
        <v>51</v>
      </c>
      <c r="J14"/>
    </row>
    <row r="15" spans="1:10" ht="25.5" x14ac:dyDescent="0.25">
      <c r="A15" s="8" t="s">
        <v>73</v>
      </c>
      <c r="B15" s="10">
        <v>44259</v>
      </c>
      <c r="C15" s="1" t="s">
        <v>87</v>
      </c>
      <c r="D15" s="1" t="s">
        <v>107</v>
      </c>
      <c r="E15" s="1" t="s">
        <v>106</v>
      </c>
      <c r="F15" s="7">
        <v>676</v>
      </c>
      <c r="G15" s="7">
        <f t="shared" si="3"/>
        <v>148.72</v>
      </c>
      <c r="H15" s="7">
        <f t="shared" si="1"/>
        <v>824.72</v>
      </c>
      <c r="I15" s="1" t="s">
        <v>56</v>
      </c>
      <c r="J15"/>
    </row>
    <row r="16" spans="1:10" ht="51" x14ac:dyDescent="0.25">
      <c r="A16" s="8" t="s">
        <v>74</v>
      </c>
      <c r="B16" s="10">
        <v>44264</v>
      </c>
      <c r="C16" s="1" t="s">
        <v>32</v>
      </c>
      <c r="D16" s="1" t="s">
        <v>97</v>
      </c>
      <c r="E16" s="8" t="s">
        <v>23</v>
      </c>
      <c r="F16" s="7">
        <v>1755.85</v>
      </c>
      <c r="G16" s="7">
        <f t="shared" si="3"/>
        <v>386.28699999999998</v>
      </c>
      <c r="H16" s="7">
        <f t="shared" si="1"/>
        <v>2142.1369999999997</v>
      </c>
      <c r="I16" s="1" t="s">
        <v>57</v>
      </c>
      <c r="J16" s="20"/>
    </row>
    <row r="17" spans="1:10" ht="63.75" x14ac:dyDescent="0.25">
      <c r="A17" s="8" t="s">
        <v>75</v>
      </c>
      <c r="B17" s="10">
        <v>44266</v>
      </c>
      <c r="C17" s="1" t="s">
        <v>29</v>
      </c>
      <c r="D17" s="1" t="s">
        <v>98</v>
      </c>
      <c r="E17" s="8" t="s">
        <v>23</v>
      </c>
      <c r="F17" s="7">
        <v>1050</v>
      </c>
      <c r="G17" s="7">
        <f t="shared" si="3"/>
        <v>231</v>
      </c>
      <c r="H17" s="7">
        <f t="shared" si="1"/>
        <v>1281</v>
      </c>
      <c r="I17" s="1" t="s">
        <v>19</v>
      </c>
      <c r="J17" s="20"/>
    </row>
    <row r="18" spans="1:10" ht="63.75" x14ac:dyDescent="0.25">
      <c r="A18" s="8" t="s">
        <v>76</v>
      </c>
      <c r="B18" s="10">
        <v>44266</v>
      </c>
      <c r="C18" s="1" t="s">
        <v>53</v>
      </c>
      <c r="D18" s="1" t="s">
        <v>108</v>
      </c>
      <c r="E18" s="1" t="s">
        <v>106</v>
      </c>
      <c r="F18" s="7">
        <f>312.4+312.1</f>
        <v>624.5</v>
      </c>
      <c r="G18" s="7">
        <f t="shared" ref="G18:G27" si="4">+F18*22%</f>
        <v>137.39000000000001</v>
      </c>
      <c r="H18" s="7">
        <f t="shared" si="1"/>
        <v>761.89</v>
      </c>
      <c r="I18" s="1" t="s">
        <v>52</v>
      </c>
      <c r="J18"/>
    </row>
    <row r="19" spans="1:10" ht="25.5" x14ac:dyDescent="0.25">
      <c r="A19" s="8" t="s">
        <v>77</v>
      </c>
      <c r="B19" s="10">
        <v>44270</v>
      </c>
      <c r="C19" s="1" t="s">
        <v>6</v>
      </c>
      <c r="D19" s="1" t="s">
        <v>109</v>
      </c>
      <c r="E19" s="8" t="s">
        <v>23</v>
      </c>
      <c r="F19" s="7">
        <v>198</v>
      </c>
      <c r="G19" s="7">
        <f t="shared" si="4"/>
        <v>43.56</v>
      </c>
      <c r="H19" s="7">
        <f t="shared" si="1"/>
        <v>241.56</v>
      </c>
      <c r="I19" s="1" t="s">
        <v>58</v>
      </c>
      <c r="J19"/>
    </row>
    <row r="20" spans="1:10" ht="38.25" x14ac:dyDescent="0.25">
      <c r="A20" s="8" t="s">
        <v>78</v>
      </c>
      <c r="B20" s="10">
        <v>44277</v>
      </c>
      <c r="C20" s="1" t="s">
        <v>7</v>
      </c>
      <c r="D20" s="1" t="s">
        <v>99</v>
      </c>
      <c r="E20" s="8" t="s">
        <v>23</v>
      </c>
      <c r="F20" s="7">
        <v>710.4</v>
      </c>
      <c r="G20" s="7">
        <f t="shared" si="4"/>
        <v>156.28799999999998</v>
      </c>
      <c r="H20" s="7">
        <f t="shared" si="1"/>
        <v>866.68799999999999</v>
      </c>
      <c r="I20" s="1" t="s">
        <v>59</v>
      </c>
      <c r="J20"/>
    </row>
    <row r="21" spans="1:10" ht="25.5" x14ac:dyDescent="0.25">
      <c r="A21" s="8" t="s">
        <v>79</v>
      </c>
      <c r="B21" s="10">
        <v>44278</v>
      </c>
      <c r="C21" s="1" t="s">
        <v>22</v>
      </c>
      <c r="D21" s="1" t="s">
        <v>110</v>
      </c>
      <c r="E21" s="8" t="s">
        <v>23</v>
      </c>
      <c r="F21" s="7">
        <f>12.29+10.25</f>
        <v>22.54</v>
      </c>
      <c r="G21" s="7">
        <f t="shared" si="4"/>
        <v>4.9588000000000001</v>
      </c>
      <c r="H21" s="7">
        <f t="shared" si="1"/>
        <v>27.498799999999999</v>
      </c>
      <c r="I21" s="1" t="s">
        <v>60</v>
      </c>
      <c r="J21"/>
    </row>
    <row r="22" spans="1:10" ht="51" x14ac:dyDescent="0.25">
      <c r="A22" s="8" t="s">
        <v>80</v>
      </c>
      <c r="B22" s="10">
        <v>44278</v>
      </c>
      <c r="C22" s="1" t="s">
        <v>25</v>
      </c>
      <c r="D22" s="1" t="s">
        <v>111</v>
      </c>
      <c r="E22" s="8" t="s">
        <v>26</v>
      </c>
      <c r="F22" s="7">
        <f>147.869+147.869+79.92+79.915</f>
        <v>455.57300000000004</v>
      </c>
      <c r="G22" s="7">
        <f>+F22*22%</f>
        <v>100.22606</v>
      </c>
      <c r="H22" s="7">
        <f t="shared" si="1"/>
        <v>555.79906000000005</v>
      </c>
      <c r="I22" s="1" t="s">
        <v>114</v>
      </c>
      <c r="J22"/>
    </row>
    <row r="23" spans="1:10" ht="25.5" x14ac:dyDescent="0.25">
      <c r="A23" s="8" t="s">
        <v>81</v>
      </c>
      <c r="B23" s="10">
        <v>44280</v>
      </c>
      <c r="C23" s="1" t="s">
        <v>7</v>
      </c>
      <c r="D23" s="1" t="s">
        <v>112</v>
      </c>
      <c r="E23" s="8" t="s">
        <v>23</v>
      </c>
      <c r="F23" s="7">
        <v>141</v>
      </c>
      <c r="G23" s="7">
        <f t="shared" si="4"/>
        <v>31.02</v>
      </c>
      <c r="H23" s="7">
        <f t="shared" si="1"/>
        <v>172.02</v>
      </c>
      <c r="I23" s="1" t="s">
        <v>61</v>
      </c>
      <c r="J23"/>
    </row>
    <row r="24" spans="1:10" ht="38.25" x14ac:dyDescent="0.25">
      <c r="A24" s="8" t="s">
        <v>82</v>
      </c>
      <c r="B24" s="10">
        <v>44281</v>
      </c>
      <c r="C24" s="1" t="s">
        <v>6</v>
      </c>
      <c r="D24" s="1" t="s">
        <v>100</v>
      </c>
      <c r="E24" s="8" t="s">
        <v>12</v>
      </c>
      <c r="F24" s="7">
        <v>228</v>
      </c>
      <c r="G24" s="7">
        <f t="shared" si="4"/>
        <v>50.160000000000004</v>
      </c>
      <c r="H24" s="7">
        <f t="shared" si="1"/>
        <v>278.16000000000003</v>
      </c>
      <c r="I24" s="1" t="s">
        <v>19</v>
      </c>
      <c r="J24"/>
    </row>
    <row r="25" spans="1:10" ht="38.25" x14ac:dyDescent="0.25">
      <c r="A25" s="8" t="s">
        <v>83</v>
      </c>
      <c r="B25" s="10">
        <v>44281</v>
      </c>
      <c r="C25" s="1" t="s">
        <v>6</v>
      </c>
      <c r="D25" s="1" t="s">
        <v>101</v>
      </c>
      <c r="E25" s="8" t="s">
        <v>12</v>
      </c>
      <c r="F25" s="7">
        <v>1078</v>
      </c>
      <c r="G25" s="7">
        <f t="shared" si="4"/>
        <v>237.16</v>
      </c>
      <c r="H25" s="7">
        <f t="shared" si="1"/>
        <v>1315.16</v>
      </c>
      <c r="I25" s="1" t="s">
        <v>19</v>
      </c>
      <c r="J25" s="20"/>
    </row>
    <row r="26" spans="1:10" ht="51" x14ac:dyDescent="0.25">
      <c r="A26" s="8" t="s">
        <v>84</v>
      </c>
      <c r="B26" s="10">
        <v>44281</v>
      </c>
      <c r="C26" s="1" t="s">
        <v>25</v>
      </c>
      <c r="D26" s="1" t="s">
        <v>113</v>
      </c>
      <c r="E26" s="8" t="s">
        <v>26</v>
      </c>
      <c r="F26" s="7">
        <f>784.5492+479.5082+497.1803</f>
        <v>1761.2377000000001</v>
      </c>
      <c r="G26" s="7">
        <f t="shared" si="4"/>
        <v>387.47229400000003</v>
      </c>
      <c r="H26" s="7">
        <f t="shared" si="1"/>
        <v>2148.7099940000003</v>
      </c>
      <c r="I26" s="1" t="s">
        <v>114</v>
      </c>
      <c r="J26"/>
    </row>
    <row r="27" spans="1:10" ht="51" x14ac:dyDescent="0.25">
      <c r="A27" s="8" t="s">
        <v>85</v>
      </c>
      <c r="B27" s="10">
        <v>44285</v>
      </c>
      <c r="C27" s="1" t="s">
        <v>88</v>
      </c>
      <c r="D27" s="1" t="s">
        <v>102</v>
      </c>
      <c r="E27" s="8" t="s">
        <v>23</v>
      </c>
      <c r="F27" s="7">
        <v>1450</v>
      </c>
      <c r="G27" s="7">
        <f t="shared" si="4"/>
        <v>319</v>
      </c>
      <c r="H27" s="7">
        <f t="shared" si="1"/>
        <v>1769</v>
      </c>
      <c r="I27" s="1" t="s">
        <v>19</v>
      </c>
      <c r="J27" s="17"/>
    </row>
    <row r="28" spans="1:10" x14ac:dyDescent="0.25">
      <c r="E28" s="18" t="s">
        <v>15</v>
      </c>
      <c r="F28" s="11">
        <f>SUM(F4:F27)</f>
        <v>11584.8657</v>
      </c>
      <c r="G28" s="11">
        <f>+F28*22%</f>
        <v>2548.6704540000001</v>
      </c>
      <c r="H28" s="11">
        <f>SUM(H4:H27)</f>
        <v>14133.536154000001</v>
      </c>
    </row>
  </sheetData>
  <sortState ref="A2:I54">
    <sortCondition ref="A1"/>
  </sortState>
  <mergeCells count="1">
    <mergeCell ref="A1:I1"/>
  </mergeCells>
  <pageMargins left="0.31496062992125984" right="0.31496062992125984" top="0.74803149606299213" bottom="0.74803149606299213" header="0.31496062992125984" footer="0.31496062992125984"/>
  <pageSetup paperSize="9" scale="8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INVESTIMENTI</vt:lpstr>
      <vt:lpstr>ORDINARIA</vt:lpstr>
      <vt:lpstr>INVESTIMENTI!Titoli_stampa</vt:lpstr>
      <vt:lpstr>ORDINARIA!Titoli_stampa</vt:lpstr>
    </vt:vector>
  </TitlesOfParts>
  <Company>Aob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Scandroglio</dc:creator>
  <cp:lastModifiedBy>Emanuela Scandroglio</cp:lastModifiedBy>
  <cp:lastPrinted>2021-04-09T14:30:42Z</cp:lastPrinted>
  <dcterms:created xsi:type="dcterms:W3CDTF">2020-05-12T07:51:15Z</dcterms:created>
  <dcterms:modified xsi:type="dcterms:W3CDTF">2021-04-09T14:33:12Z</dcterms:modified>
</cp:coreProperties>
</file>